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<sst xmlns="http://schemas.openxmlformats.org/spreadsheetml/2006/main" count="266" uniqueCount="154">
  <si>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</si>
  <si>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</si>
  <si>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</si>
  <si>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</si>
  <si>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</si>
  <si>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</si>
  <si>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</si>
  <si>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</si>
  <si>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</si>
  <si>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</si>
  <si>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</si>
  <si>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</si>
  <si>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</si>
  <si>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</si>
  <si>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</si>
  <si>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</si>
  <si>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</si>
  <si>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</si>
  <si>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</si>
  <si>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</si>
  <si>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</si>
  <si>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</si>
  <si>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</si>
  <si>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</si>
  <si>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</si>
  <si>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</si>
  <si>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</si>
  <si>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</si>
  <si>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</si>
  <si>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</si>
  <si>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</si>
  <si>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</si>
  <si>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</si>
  <si>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</si>
  <si>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</si>
  <si>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</si>
  <si>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</si>
  <si>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</si>
  <si>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</si>
  <si>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</si>
  <si>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</si>
  <si>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</si>
  <si>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</si>
  <si>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</si>
  <si>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</si>
  <si>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</si>
  <si>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</si>
  <si>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</si>
  <si>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</si>
  <si>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</si>
  <si>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</si>
  <si>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</si>
  <si>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</si>
  <si>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</si>
  <si>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</si>
  <si>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</si>
  <si>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</si>
  <si>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</si>
  <si>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</si>
  <si>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</si>
  <si>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</si>
  <si>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36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</si>
  <si>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</si>
  <si>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</si>
  <si>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</si>
  <si>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</si>
  <si>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</si>
  <si>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</si>
  <si>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</si>
  <si>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</si>
  <si>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</si>
  <si>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</si>
  <si>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</si>
  <si>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</si>
  <si>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</si>
  <si>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</si>
  <si>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</si>
  <si>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</si>
  <si>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</si>
  <si>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</si>
  <si>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</si>
  <si>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</si>
  <si>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</si>
  <si>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</si>
  <si>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</si>
  <si>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</si>
  <si>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</si>
  <si>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</si>
  <si>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</si>
  <si>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</si>
  <si>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</si>
  <si>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</si>
  <si>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Никитина 36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</si>
  <si>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</si>
  <si>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</si>
  <si>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</si>
  <si>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</si>
  <si>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</si>
  <si>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</si>
  <si>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</si>
  <si>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</si>
  <si>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</si>
  <si>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</si>
  <si>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</si>
  <si>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</si>
  <si>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</si>
  <si>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</si>
  <si>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</si>
  <si>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</si>
  <si>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</si>
  <si>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</si>
  <si>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</si>
  <si>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</si>
  <si>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</si>
  <si>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</si>
  <si>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</si>
  <si>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</si>
  <si>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</si>
  <si>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</si>
  <si>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</si>
  <si>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</si>
  <si>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</si>
  <si>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Окраска урн</t>
  </si>
  <si>
    <t>м3</t>
  </si>
  <si>
    <t>Непредвиденные работы</t>
  </si>
  <si>
    <t>ч/час</t>
  </si>
  <si>
    <t>под</t>
  </si>
  <si>
    <t xml:space="preserve">         Реконструкция подъездных  козырьков: устрой- ство металлических покрытий по металлическому каркасу </t>
  </si>
  <si>
    <t xml:space="preserve">         Ремонт фасадов с автовышки: штукатурка участков с обнаженной арматурой и закладными деталямип.№ 3 ( оштуктуривание перемычки над дверным проемом)</t>
  </si>
  <si>
    <t xml:space="preserve">        Ремонт кирпичной кладки наружных стен: кладка отдельных участков кирпичных стен, заделка проемов и отверстий до 50 кирпичей по цоколю </t>
  </si>
  <si>
    <t xml:space="preserve">        Ремонт цоколя: штукатурка поверхности, огрунтовка и окраска красками ПХВ за 1 раз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</si>
  <si>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</si>
  <si>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</si>
  <si>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</si>
  <si>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</si>
  <si>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</si>
  <si>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 (1 раз в 3 года по графику)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</si>
  <si>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</si>
  <si>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</si>
  <si>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</si>
  <si>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</si>
  <si>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</si>
  <si>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</si>
  <si>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</si>
  <si>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</si>
  <si>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</si>
  <si>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</si>
  <si>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Подчеканка раструбов чугунных канализационных труб 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</si>
  <si>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</si>
  <si>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</si>
  <si>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</si>
  <si>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</si>
  <si>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</si>
  <si>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 xml:space="preserve">        Ремонт подъезда №1,2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</si>
</sst>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 locked="0"/>
    </xf>
    <xf numFmtId="4" fontId="7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H30" sqref="H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1" t="s">
        <v>60</v>
      </c>
      <c r="B1" s="61"/>
      <c r="C1" s="61"/>
      <c r="D1" s="61"/>
      <c r="E1" s="61"/>
    </row>
    <row r="2" spans="1:5" ht="7.5" customHeight="1">
      <c r="A2" s="1"/>
      <c r="B2" s="1"/>
      <c r="C2" s="1"/>
      <c r="D2" s="1"/>
      <c r="E2" s="1"/>
    </row>
    <row r="3" spans="1:5" ht="14.25">
      <c r="A3" s="62" t="s">
        <v>61</v>
      </c>
      <c r="B3" s="62"/>
      <c r="C3" s="62"/>
      <c r="D3" s="62"/>
      <c r="E3" s="62"/>
    </row>
    <row r="4" spans="1:5" ht="14.25">
      <c r="A4" s="63" t="s">
        <v>0</v>
      </c>
      <c r="B4" s="63"/>
      <c r="C4" s="63"/>
      <c r="D4" s="63"/>
      <c r="E4" s="63"/>
    </row>
    <row r="5" spans="1:5" ht="14.25">
      <c r="A5" s="2" t="s">
        <v>1</v>
      </c>
      <c r="B5" s="2" t="s">
        <v>2</v>
      </c>
      <c r="C5" s="2" t="s">
        <v>3</v>
      </c>
      <c r="D5" s="64" t="s">
        <v>4</v>
      </c>
      <c r="E5" s="65"/>
    </row>
    <row r="6" spans="1:5" ht="15">
      <c r="A6" s="3" t="s">
        <v>5</v>
      </c>
      <c r="B6" s="4" t="s">
        <v>6</v>
      </c>
      <c r="C6" s="5" t="s">
        <v>7</v>
      </c>
      <c r="D6" s="70">
        <v>43466</v>
      </c>
      <c r="E6" s="71"/>
    </row>
    <row r="7" spans="1:5" ht="15">
      <c r="A7" s="3" t="s">
        <v>8</v>
      </c>
      <c r="B7" s="4" t="s">
        <v>9</v>
      </c>
      <c r="C7" s="5" t="s">
        <v>7</v>
      </c>
      <c r="D7" s="66" t="s">
        <v>58</v>
      </c>
      <c r="E7" s="67"/>
    </row>
    <row r="8" spans="1:5" ht="15">
      <c r="A8" s="8" t="s">
        <v>10</v>
      </c>
      <c r="B8" s="7" t="s">
        <v>11</v>
      </c>
      <c r="C8" s="9" t="s">
        <v>12</v>
      </c>
      <c r="D8" s="72">
        <f>5619*12*4.07</f>
        <v>274431.96</v>
      </c>
      <c r="E8" s="7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5619*12*1.55</f>
        <v>104513.40000000001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5619*12*0.12</f>
        <v>8091.36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5619*12*1.1</f>
        <v>74170.8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5619*12*0.73</f>
        <v>49222.44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5619*12*0.57</f>
        <v>38433.96</v>
      </c>
    </row>
    <row r="15" spans="1:5" ht="15">
      <c r="A15" s="3" t="s">
        <v>13</v>
      </c>
      <c r="B15" s="4" t="s">
        <v>6</v>
      </c>
      <c r="C15" s="5" t="s">
        <v>7</v>
      </c>
      <c r="D15" s="70">
        <v>43466</v>
      </c>
      <c r="E15" s="71"/>
    </row>
    <row r="16" spans="1:5" ht="45" customHeight="1">
      <c r="A16" s="3" t="s">
        <v>14</v>
      </c>
      <c r="B16" s="4" t="s">
        <v>9</v>
      </c>
      <c r="C16" s="5" t="s">
        <v>7</v>
      </c>
      <c r="D16" s="66" t="s">
        <v>57</v>
      </c>
      <c r="E16" s="67"/>
    </row>
    <row r="17" spans="1:5" ht="15">
      <c r="A17" s="8" t="s">
        <v>15</v>
      </c>
      <c r="B17" s="7" t="s">
        <v>11</v>
      </c>
      <c r="C17" s="9" t="s">
        <v>12</v>
      </c>
      <c r="D17" s="68">
        <f>SUM(E19:E24)</f>
        <v>259597.8</v>
      </c>
      <c r="E17" s="6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5619*12*0.9</f>
        <v>60685.200000000004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5619*12*1.79</f>
        <v>120696.12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5619*12*0.44</f>
        <v>29668.32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5619*12*0.09</f>
        <v>6068.5199999999995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5619*12*0.57</f>
        <v>38433.96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5619*12*0.06</f>
        <v>4045.68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324328.68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5619*12*0.62</f>
        <v>41805.36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5619*12*4.19</f>
        <v>282523.32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858358.44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5" zoomScaleNormal="85" zoomScalePageLayoutView="0" workbookViewId="0" topLeftCell="B64">
      <selection activeCell="A38" sqref="A38:E3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4" t="s">
        <v>62</v>
      </c>
      <c r="B1" s="74"/>
      <c r="C1" s="74"/>
      <c r="D1" s="74"/>
      <c r="E1" s="74"/>
      <c r="F1" s="74"/>
    </row>
    <row r="2" spans="1:6" ht="15">
      <c r="A2" s="74" t="s">
        <v>63</v>
      </c>
      <c r="B2" s="74"/>
      <c r="C2" s="74"/>
      <c r="D2" s="74"/>
      <c r="E2" s="74"/>
      <c r="F2" s="74"/>
    </row>
    <row r="3" spans="1:6" ht="15">
      <c r="A3" s="74" t="s">
        <v>64</v>
      </c>
      <c r="B3" s="74"/>
      <c r="C3" s="74"/>
      <c r="D3" s="74"/>
      <c r="E3" s="74"/>
      <c r="F3" s="74"/>
    </row>
    <row r="4" ht="15">
      <c r="A4" s="20"/>
    </row>
    <row r="5" spans="1:4" ht="15">
      <c r="A5" s="20" t="s">
        <v>92</v>
      </c>
      <c r="D5" s="19" t="s">
        <v>65</v>
      </c>
    </row>
    <row r="6" ht="1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5619</v>
      </c>
      <c r="C8" s="23">
        <v>12</v>
      </c>
      <c r="D8" s="24" t="s">
        <v>73</v>
      </c>
      <c r="E8" s="25">
        <v>4.07</v>
      </c>
      <c r="F8" s="26">
        <f>B8*C8*E8</f>
        <v>274431.96</v>
      </c>
    </row>
    <row r="9" spans="1:6" s="28" customFormat="1" ht="18" customHeight="1">
      <c r="A9" s="49" t="s">
        <v>74</v>
      </c>
      <c r="B9" s="30">
        <f>B8</f>
        <v>5619</v>
      </c>
      <c r="C9" s="41" t="s">
        <v>7</v>
      </c>
      <c r="D9" s="31" t="s">
        <v>7</v>
      </c>
      <c r="E9" s="32">
        <v>1.55</v>
      </c>
      <c r="F9" s="33">
        <f>B9*12*E9</f>
        <v>104513.40000000001</v>
      </c>
    </row>
    <row r="10" spans="1:6" s="28" customFormat="1" ht="18.75" customHeight="1">
      <c r="A10" s="49" t="s">
        <v>75</v>
      </c>
      <c r="B10" s="30">
        <f>B8</f>
        <v>5619</v>
      </c>
      <c r="C10" s="41" t="s">
        <v>7</v>
      </c>
      <c r="D10" s="31" t="s">
        <v>7</v>
      </c>
      <c r="E10" s="32">
        <v>0.12</v>
      </c>
      <c r="F10" s="33">
        <f>B10*12*E10</f>
        <v>8091.36</v>
      </c>
    </row>
    <row r="11" spans="1:6" s="28" customFormat="1" ht="57" customHeight="1">
      <c r="A11" s="49" t="s">
        <v>76</v>
      </c>
      <c r="B11" s="30">
        <f>B8</f>
        <v>5619</v>
      </c>
      <c r="C11" s="41" t="s">
        <v>7</v>
      </c>
      <c r="D11" s="31" t="s">
        <v>7</v>
      </c>
      <c r="E11" s="32">
        <v>1.1</v>
      </c>
      <c r="F11" s="33">
        <f>B11*12*E11</f>
        <v>74170.8</v>
      </c>
    </row>
    <row r="12" spans="1:6" s="28" customFormat="1" ht="45.75" customHeight="1">
      <c r="A12" s="49" t="s">
        <v>77</v>
      </c>
      <c r="B12" s="30">
        <f>B8</f>
        <v>5619</v>
      </c>
      <c r="C12" s="41" t="s">
        <v>7</v>
      </c>
      <c r="D12" s="31" t="s">
        <v>7</v>
      </c>
      <c r="E12" s="32">
        <v>0.73</v>
      </c>
      <c r="F12" s="33">
        <f>B12*12*E12</f>
        <v>49222.44</v>
      </c>
    </row>
    <row r="13" spans="1:6" s="28" customFormat="1" ht="46.5" customHeight="1">
      <c r="A13" s="49" t="s">
        <v>78</v>
      </c>
      <c r="B13" s="30">
        <f>B8</f>
        <v>5619</v>
      </c>
      <c r="C13" s="41" t="s">
        <v>7</v>
      </c>
      <c r="D13" s="31" t="s">
        <v>7</v>
      </c>
      <c r="E13" s="32">
        <v>0.57</v>
      </c>
      <c r="F13" s="33">
        <f>B13*12*E13</f>
        <v>38433.96</v>
      </c>
    </row>
    <row r="14" spans="1:6" s="27" customFormat="1" ht="32.25" customHeight="1">
      <c r="A14" s="22" t="s">
        <v>79</v>
      </c>
      <c r="B14" s="23">
        <f>B8</f>
        <v>5619</v>
      </c>
      <c r="C14" s="23">
        <v>12</v>
      </c>
      <c r="D14" s="24" t="s">
        <v>73</v>
      </c>
      <c r="E14" s="25">
        <f>E15+E16+E27+E28+E31+E54</f>
        <v>10.826954745802931</v>
      </c>
      <c r="F14" s="26">
        <f>F15+F16+F27+F28+F31+F54</f>
        <v>715205.7446</v>
      </c>
    </row>
    <row r="15" spans="1:6" s="29" customFormat="1" ht="19.5" customHeight="1" outlineLevel="1">
      <c r="A15" s="49" t="s">
        <v>80</v>
      </c>
      <c r="B15" s="30">
        <f>B8</f>
        <v>5619</v>
      </c>
      <c r="C15" s="30">
        <v>12</v>
      </c>
      <c r="D15" s="31" t="s">
        <v>7</v>
      </c>
      <c r="E15" s="50">
        <v>1.26</v>
      </c>
      <c r="F15" s="33">
        <f>B15*C15*E15</f>
        <v>84959.28</v>
      </c>
    </row>
    <row r="16" spans="1:6" s="29" customFormat="1" ht="46.5" customHeight="1" outlineLevel="1">
      <c r="A16" s="49" t="s">
        <v>81</v>
      </c>
      <c r="B16" s="30">
        <f>B8</f>
        <v>5619</v>
      </c>
      <c r="C16" s="30" t="s">
        <v>7</v>
      </c>
      <c r="D16" s="31" t="s">
        <v>7</v>
      </c>
      <c r="E16" s="50">
        <f>F16/B16/12</f>
        <v>2.957575280298986</v>
      </c>
      <c r="F16" s="33">
        <f>SUM(F17:F26)</f>
        <v>199423.38600000003</v>
      </c>
    </row>
    <row r="17" spans="1:6" s="29" customFormat="1" ht="19.5" customHeight="1" outlineLevel="2">
      <c r="A17" s="42" t="s">
        <v>93</v>
      </c>
      <c r="B17" s="30">
        <v>1868.4</v>
      </c>
      <c r="C17" s="30">
        <v>87</v>
      </c>
      <c r="D17" s="31" t="s">
        <v>73</v>
      </c>
      <c r="E17" s="32">
        <v>0.32</v>
      </c>
      <c r="F17" s="33">
        <f>B17*C17*E17</f>
        <v>52016.25600000001</v>
      </c>
    </row>
    <row r="18" spans="1:6" s="29" customFormat="1" ht="18" customHeight="1" outlineLevel="2">
      <c r="A18" s="42" t="s">
        <v>94</v>
      </c>
      <c r="B18" s="30">
        <v>3296.5</v>
      </c>
      <c r="C18" s="30">
        <v>126</v>
      </c>
      <c r="D18" s="31" t="s">
        <v>73</v>
      </c>
      <c r="E18" s="32">
        <v>0.11</v>
      </c>
      <c r="F18" s="33">
        <f aca="true" t="shared" si="0" ref="F18:F26">B18*C18*E18</f>
        <v>45689.49</v>
      </c>
    </row>
    <row r="19" spans="1:6" s="29" customFormat="1" ht="18" customHeight="1" outlineLevel="2">
      <c r="A19" s="42" t="s">
        <v>95</v>
      </c>
      <c r="B19" s="30">
        <v>3296.5</v>
      </c>
      <c r="C19" s="30">
        <v>3</v>
      </c>
      <c r="D19" s="31" t="s">
        <v>73</v>
      </c>
      <c r="E19" s="32">
        <v>1.6</v>
      </c>
      <c r="F19" s="33">
        <f t="shared" si="0"/>
        <v>15823.2</v>
      </c>
    </row>
    <row r="20" spans="1:6" s="29" customFormat="1" ht="16.5" customHeight="1" outlineLevel="2">
      <c r="A20" s="42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2" t="s">
        <v>97</v>
      </c>
      <c r="B21" s="30">
        <v>7.2</v>
      </c>
      <c r="C21" s="30">
        <v>126</v>
      </c>
      <c r="D21" s="31" t="s">
        <v>73</v>
      </c>
      <c r="E21" s="32">
        <v>2.5</v>
      </c>
      <c r="F21" s="33">
        <f t="shared" si="0"/>
        <v>2268</v>
      </c>
    </row>
    <row r="22" spans="1:6" s="29" customFormat="1" ht="17.25" customHeight="1" outlineLevel="2">
      <c r="A22" s="42" t="s">
        <v>98</v>
      </c>
      <c r="B22" s="30">
        <f>B17*0.8</f>
        <v>1494.7200000000003</v>
      </c>
      <c r="C22" s="30">
        <v>65</v>
      </c>
      <c r="D22" s="31" t="s">
        <v>73</v>
      </c>
      <c r="E22" s="32">
        <v>0.5</v>
      </c>
      <c r="F22" s="33">
        <f t="shared" si="0"/>
        <v>48578.40000000001</v>
      </c>
    </row>
    <row r="23" spans="1:6" s="29" customFormat="1" ht="15.75" customHeight="1" outlineLevel="2">
      <c r="A23" s="42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2" t="s">
        <v>100</v>
      </c>
      <c r="B24" s="30">
        <f>B17*0.1</f>
        <v>186.84000000000003</v>
      </c>
      <c r="C24" s="30">
        <v>35</v>
      </c>
      <c r="D24" s="31" t="s">
        <v>73</v>
      </c>
      <c r="E24" s="32">
        <v>4</v>
      </c>
      <c r="F24" s="33">
        <f t="shared" si="0"/>
        <v>26157.600000000006</v>
      </c>
    </row>
    <row r="25" spans="1:6" s="29" customFormat="1" ht="29.25" customHeight="1" outlineLevel="2">
      <c r="A25" s="42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2" t="s">
        <v>102</v>
      </c>
      <c r="B26" s="30">
        <f>B17*0.2</f>
        <v>373.68000000000006</v>
      </c>
      <c r="C26" s="43">
        <v>60</v>
      </c>
      <c r="D26" s="31" t="s">
        <v>73</v>
      </c>
      <c r="E26" s="32">
        <v>0.3</v>
      </c>
      <c r="F26" s="33">
        <f t="shared" si="0"/>
        <v>6726.240000000001</v>
      </c>
    </row>
    <row r="27" spans="1:6" s="29" customFormat="1" ht="19.5" customHeight="1" outlineLevel="1">
      <c r="A27" s="49" t="s">
        <v>82</v>
      </c>
      <c r="B27" s="30">
        <f>B8</f>
        <v>5619</v>
      </c>
      <c r="C27" s="30">
        <v>6</v>
      </c>
      <c r="D27" s="31" t="s">
        <v>7</v>
      </c>
      <c r="E27" s="50">
        <v>0.44</v>
      </c>
      <c r="F27" s="33">
        <f>B27*C27*E27</f>
        <v>14834.16</v>
      </c>
    </row>
    <row r="28" spans="1:6" s="29" customFormat="1" ht="31.5" customHeight="1" outlineLevel="1">
      <c r="A28" s="49" t="s">
        <v>83</v>
      </c>
      <c r="B28" s="30">
        <v>5619</v>
      </c>
      <c r="C28" s="30" t="s">
        <v>7</v>
      </c>
      <c r="D28" s="31" t="s">
        <v>7</v>
      </c>
      <c r="E28" s="50">
        <f>F28/B28/12</f>
        <v>0.1967135314706057</v>
      </c>
      <c r="F28" s="33">
        <f>SUM(F29:F30)</f>
        <v>13264</v>
      </c>
    </row>
    <row r="29" spans="1:6" s="29" customFormat="1" ht="19.5" customHeight="1" outlineLevel="1">
      <c r="A29" s="42" t="s">
        <v>120</v>
      </c>
      <c r="B29" s="30">
        <v>1658</v>
      </c>
      <c r="C29" s="30">
        <v>12</v>
      </c>
      <c r="D29" s="31" t="s">
        <v>7</v>
      </c>
      <c r="E29" s="32">
        <v>0.25</v>
      </c>
      <c r="F29" s="33">
        <f>B29*C29*E29</f>
        <v>4974</v>
      </c>
    </row>
    <row r="30" spans="1:6" s="29" customFormat="1" ht="18.75" customHeight="1" outlineLevel="1">
      <c r="A30" s="42" t="s">
        <v>121</v>
      </c>
      <c r="B30" s="30">
        <v>1658</v>
      </c>
      <c r="C30" s="30">
        <v>1</v>
      </c>
      <c r="D30" s="31" t="s">
        <v>7</v>
      </c>
      <c r="E30" s="32">
        <v>5</v>
      </c>
      <c r="F30" s="33">
        <f>B30*C30*E30</f>
        <v>8290</v>
      </c>
    </row>
    <row r="31" spans="1:6" s="29" customFormat="1" ht="33" customHeight="1" outlineLevel="1">
      <c r="A31" s="49" t="s">
        <v>84</v>
      </c>
      <c r="B31" s="30">
        <f>B8</f>
        <v>5619</v>
      </c>
      <c r="C31" s="30">
        <v>12</v>
      </c>
      <c r="D31" s="31" t="s">
        <v>7</v>
      </c>
      <c r="E31" s="50">
        <f>F31/B31/C31</f>
        <v>5.912665934033339</v>
      </c>
      <c r="F31" s="33">
        <f>SUM(F32:F53)</f>
        <v>398679.2386</v>
      </c>
    </row>
    <row r="32" spans="1:6" s="29" customFormat="1" ht="18" customHeight="1" outlineLevel="1">
      <c r="A32" s="44" t="s">
        <v>103</v>
      </c>
      <c r="B32" s="34">
        <v>1658.5</v>
      </c>
      <c r="C32" s="30">
        <v>2</v>
      </c>
      <c r="D32" s="35" t="s">
        <v>73</v>
      </c>
      <c r="E32" s="31">
        <v>3.97</v>
      </c>
      <c r="F32" s="32">
        <f>B32*C32*E32</f>
        <v>13168.49</v>
      </c>
    </row>
    <row r="33" spans="1:6" s="29" customFormat="1" ht="15.75" customHeight="1" outlineLevel="1">
      <c r="A33" s="45" t="s">
        <v>104</v>
      </c>
      <c r="B33" s="34">
        <v>1210.7</v>
      </c>
      <c r="C33" s="30">
        <v>2</v>
      </c>
      <c r="D33" s="35" t="s">
        <v>73</v>
      </c>
      <c r="E33" s="31">
        <v>3.97</v>
      </c>
      <c r="F33" s="32">
        <f aca="true" t="shared" si="1" ref="F33:F53">B33*C33*E33</f>
        <v>9612.958</v>
      </c>
    </row>
    <row r="34" spans="1:6" s="29" customFormat="1" ht="18" customHeight="1" outlineLevel="1">
      <c r="A34" s="45" t="s">
        <v>105</v>
      </c>
      <c r="B34" s="34">
        <v>1011.7</v>
      </c>
      <c r="C34" s="30">
        <v>2</v>
      </c>
      <c r="D34" s="35" t="s">
        <v>73</v>
      </c>
      <c r="E34" s="31">
        <v>3.97</v>
      </c>
      <c r="F34" s="32">
        <f t="shared" si="1"/>
        <v>8032.898000000001</v>
      </c>
    </row>
    <row r="35" spans="1:6" s="29" customFormat="1" ht="19.5" customHeight="1" outlineLevel="1">
      <c r="A35" s="45" t="s">
        <v>106</v>
      </c>
      <c r="B35" s="36">
        <v>30.72</v>
      </c>
      <c r="C35" s="30">
        <v>2</v>
      </c>
      <c r="D35" s="35" t="s">
        <v>73</v>
      </c>
      <c r="E35" s="31">
        <v>3.97</v>
      </c>
      <c r="F35" s="32">
        <f t="shared" si="1"/>
        <v>243.9168</v>
      </c>
    </row>
    <row r="36" spans="1:6" s="29" customFormat="1" ht="19.5" customHeight="1" outlineLevel="1">
      <c r="A36" s="45" t="s">
        <v>107</v>
      </c>
      <c r="B36" s="34">
        <v>522.8</v>
      </c>
      <c r="C36" s="30">
        <v>1</v>
      </c>
      <c r="D36" s="35" t="s">
        <v>73</v>
      </c>
      <c r="E36" s="31">
        <v>43.49</v>
      </c>
      <c r="F36" s="32">
        <f t="shared" si="1"/>
        <v>22736.572</v>
      </c>
    </row>
    <row r="37" spans="1:6" s="29" customFormat="1" ht="18.75" customHeight="1" outlineLevel="1">
      <c r="A37" s="44" t="s">
        <v>131</v>
      </c>
      <c r="B37" s="34">
        <v>30.72</v>
      </c>
      <c r="C37" s="30">
        <v>1</v>
      </c>
      <c r="D37" s="35" t="s">
        <v>73</v>
      </c>
      <c r="E37" s="31">
        <v>43.49</v>
      </c>
      <c r="F37" s="32">
        <f t="shared" si="1"/>
        <v>1336.0128</v>
      </c>
    </row>
    <row r="38" spans="1:6" s="29" customFormat="1" ht="18" customHeight="1" outlineLevel="1">
      <c r="A38" s="45" t="s">
        <v>108</v>
      </c>
      <c r="B38" s="34">
        <v>8</v>
      </c>
      <c r="C38" s="30">
        <v>5</v>
      </c>
      <c r="D38" s="35" t="s">
        <v>118</v>
      </c>
      <c r="E38" s="31">
        <v>209.8</v>
      </c>
      <c r="F38" s="32">
        <f t="shared" si="1"/>
        <v>8392</v>
      </c>
    </row>
    <row r="39" spans="1:6" s="29" customFormat="1" ht="21" customHeight="1" outlineLevel="1">
      <c r="A39" s="42" t="s">
        <v>109</v>
      </c>
      <c r="B39" s="34">
        <v>8</v>
      </c>
      <c r="C39" s="30">
        <v>1</v>
      </c>
      <c r="D39" s="35" t="s">
        <v>118</v>
      </c>
      <c r="E39" s="31">
        <v>304.77</v>
      </c>
      <c r="F39" s="32">
        <f t="shared" si="1"/>
        <v>2438.16</v>
      </c>
    </row>
    <row r="40" spans="1:6" s="29" customFormat="1" ht="18" customHeight="1" outlineLevel="1">
      <c r="A40" s="45" t="s">
        <v>110</v>
      </c>
      <c r="B40" s="34">
        <v>8</v>
      </c>
      <c r="C40" s="30">
        <v>1</v>
      </c>
      <c r="D40" s="35" t="s">
        <v>118</v>
      </c>
      <c r="E40" s="31">
        <v>88</v>
      </c>
      <c r="F40" s="32">
        <f t="shared" si="1"/>
        <v>704</v>
      </c>
    </row>
    <row r="41" spans="1:6" s="29" customFormat="1" ht="20.25" customHeight="1" outlineLevel="1">
      <c r="A41" s="45" t="s">
        <v>111</v>
      </c>
      <c r="B41" s="34">
        <v>3.1</v>
      </c>
      <c r="C41" s="30">
        <v>1</v>
      </c>
      <c r="D41" s="35" t="s">
        <v>73</v>
      </c>
      <c r="E41" s="31">
        <v>827.78</v>
      </c>
      <c r="F41" s="32">
        <f t="shared" si="1"/>
        <v>2566.118</v>
      </c>
    </row>
    <row r="42" spans="1:6" s="29" customFormat="1" ht="23.25" customHeight="1" outlineLevel="1">
      <c r="A42" s="45" t="s">
        <v>112</v>
      </c>
      <c r="B42" s="36">
        <v>3.1</v>
      </c>
      <c r="C42" s="30">
        <v>1</v>
      </c>
      <c r="D42" s="35" t="s">
        <v>73</v>
      </c>
      <c r="E42" s="31">
        <v>130.69</v>
      </c>
      <c r="F42" s="32">
        <f t="shared" si="1"/>
        <v>405.139</v>
      </c>
    </row>
    <row r="43" spans="1:6" s="29" customFormat="1" ht="33.75" customHeight="1" outlineLevel="1">
      <c r="A43" s="45" t="s">
        <v>113</v>
      </c>
      <c r="B43" s="34">
        <v>1209</v>
      </c>
      <c r="C43" s="30">
        <v>2</v>
      </c>
      <c r="D43" s="35" t="s">
        <v>73</v>
      </c>
      <c r="E43" s="31">
        <v>1.67</v>
      </c>
      <c r="F43" s="32">
        <f t="shared" si="1"/>
        <v>4038.06</v>
      </c>
    </row>
    <row r="44" spans="1:6" s="29" customFormat="1" ht="19.5" customHeight="1" outlineLevel="1">
      <c r="A44" s="44" t="s">
        <v>114</v>
      </c>
      <c r="B44" s="34">
        <v>5089.9</v>
      </c>
      <c r="C44" s="30">
        <v>2</v>
      </c>
      <c r="D44" s="35" t="s">
        <v>73</v>
      </c>
      <c r="E44" s="31">
        <v>1.59</v>
      </c>
      <c r="F44" s="32">
        <f t="shared" si="1"/>
        <v>16185.882</v>
      </c>
    </row>
    <row r="45" spans="1:6" s="29" customFormat="1" ht="18" customHeight="1" outlineLevel="1">
      <c r="A45" s="45" t="s">
        <v>115</v>
      </c>
      <c r="B45" s="34">
        <v>2</v>
      </c>
      <c r="C45" s="30">
        <v>1</v>
      </c>
      <c r="D45" s="35" t="s">
        <v>118</v>
      </c>
      <c r="E45" s="31">
        <v>235.3</v>
      </c>
      <c r="F45" s="32">
        <f t="shared" si="1"/>
        <v>470.6</v>
      </c>
    </row>
    <row r="46" spans="1:6" s="29" customFormat="1" ht="21" customHeight="1" outlineLevel="1">
      <c r="A46" s="45" t="s">
        <v>116</v>
      </c>
      <c r="B46" s="34">
        <v>3</v>
      </c>
      <c r="C46" s="30">
        <v>1</v>
      </c>
      <c r="D46" s="35" t="s">
        <v>118</v>
      </c>
      <c r="E46" s="31">
        <v>501.57</v>
      </c>
      <c r="F46" s="32">
        <f t="shared" si="1"/>
        <v>1504.71</v>
      </c>
    </row>
    <row r="47" spans="1:6" s="29" customFormat="1" ht="21" customHeight="1" outlineLevel="1">
      <c r="A47" s="44" t="s">
        <v>122</v>
      </c>
      <c r="B47" s="34">
        <v>3.6</v>
      </c>
      <c r="C47" s="30">
        <v>1</v>
      </c>
      <c r="D47" s="35" t="s">
        <v>118</v>
      </c>
      <c r="E47" s="31">
        <v>177.56</v>
      </c>
      <c r="F47" s="32">
        <f t="shared" si="1"/>
        <v>639.216</v>
      </c>
    </row>
    <row r="48" spans="1:6" s="29" customFormat="1" ht="23.25" customHeight="1" outlineLevel="1">
      <c r="A48" s="44" t="s">
        <v>117</v>
      </c>
      <c r="B48" s="34">
        <v>1512</v>
      </c>
      <c r="C48" s="30">
        <v>1</v>
      </c>
      <c r="D48" s="35" t="s">
        <v>119</v>
      </c>
      <c r="E48" s="31">
        <v>11.4</v>
      </c>
      <c r="F48" s="32">
        <f>B48*C48*E48</f>
        <v>17236.8</v>
      </c>
    </row>
    <row r="49" spans="1:6" s="29" customFormat="1" ht="27.75" customHeight="1" outlineLevel="1">
      <c r="A49" s="75" t="s">
        <v>127</v>
      </c>
      <c r="B49" s="34">
        <v>3.8</v>
      </c>
      <c r="C49" s="30">
        <v>1</v>
      </c>
      <c r="D49" s="35" t="s">
        <v>73</v>
      </c>
      <c r="E49" s="31">
        <v>4210.52</v>
      </c>
      <c r="F49" s="32">
        <f t="shared" si="1"/>
        <v>15999.976</v>
      </c>
    </row>
    <row r="50" spans="1:6" s="29" customFormat="1" ht="45" customHeight="1" outlineLevel="1">
      <c r="A50" s="76" t="s">
        <v>128</v>
      </c>
      <c r="B50" s="34">
        <v>0.6</v>
      </c>
      <c r="C50" s="30">
        <v>1</v>
      </c>
      <c r="D50" s="35" t="s">
        <v>73</v>
      </c>
      <c r="E50" s="51">
        <v>2052.75</v>
      </c>
      <c r="F50" s="32">
        <f t="shared" si="1"/>
        <v>1231.6499999999999</v>
      </c>
    </row>
    <row r="51" spans="1:6" s="29" customFormat="1" ht="45" outlineLevel="1">
      <c r="A51" s="75" t="s">
        <v>129</v>
      </c>
      <c r="B51" s="34">
        <v>0.3</v>
      </c>
      <c r="C51" s="30">
        <v>1</v>
      </c>
      <c r="D51" s="35" t="s">
        <v>123</v>
      </c>
      <c r="E51" s="51">
        <v>7638.6</v>
      </c>
      <c r="F51" s="32">
        <f t="shared" si="1"/>
        <v>2291.58</v>
      </c>
    </row>
    <row r="52" spans="1:6" s="29" customFormat="1" ht="28.5" customHeight="1" outlineLevel="1">
      <c r="A52" s="75" t="s">
        <v>130</v>
      </c>
      <c r="B52" s="34">
        <v>22</v>
      </c>
      <c r="C52" s="30">
        <v>1</v>
      </c>
      <c r="D52" s="35" t="s">
        <v>73</v>
      </c>
      <c r="E52" s="51">
        <v>774.75</v>
      </c>
      <c r="F52" s="32">
        <f>B52*C52*E52</f>
        <v>17044.5</v>
      </c>
    </row>
    <row r="53" spans="1:6" s="29" customFormat="1" ht="22.5" customHeight="1" outlineLevel="1">
      <c r="A53" s="76" t="s">
        <v>153</v>
      </c>
      <c r="B53" s="34">
        <v>2</v>
      </c>
      <c r="C53" s="30">
        <v>1</v>
      </c>
      <c r="D53" s="35" t="s">
        <v>126</v>
      </c>
      <c r="E53" s="51">
        <v>126200</v>
      </c>
      <c r="F53" s="32">
        <f t="shared" si="1"/>
        <v>252400</v>
      </c>
    </row>
    <row r="54" spans="1:6" s="29" customFormat="1" ht="31.5" customHeight="1" outlineLevel="1">
      <c r="A54" s="49" t="s">
        <v>85</v>
      </c>
      <c r="B54" s="30">
        <f>B8</f>
        <v>5619</v>
      </c>
      <c r="C54" s="30">
        <v>12</v>
      </c>
      <c r="D54" s="31" t="s">
        <v>24</v>
      </c>
      <c r="E54" s="50">
        <v>0.06</v>
      </c>
      <c r="F54" s="33">
        <f>B54*C54*E54</f>
        <v>4045.68</v>
      </c>
    </row>
    <row r="55" spans="1:6" s="27" customFormat="1" ht="48" customHeight="1">
      <c r="A55" s="22" t="s">
        <v>86</v>
      </c>
      <c r="B55" s="23">
        <f>B8</f>
        <v>5619</v>
      </c>
      <c r="C55" s="23">
        <v>12</v>
      </c>
      <c r="D55" s="24" t="s">
        <v>7</v>
      </c>
      <c r="E55" s="25">
        <f>SUM(E56:E63)</f>
        <v>7360.67</v>
      </c>
      <c r="F55" s="26">
        <f>SUM(F56+F63)</f>
        <v>348594.759</v>
      </c>
    </row>
    <row r="56" spans="1:6" s="28" customFormat="1" ht="30.75" customHeight="1">
      <c r="A56" s="49" t="s">
        <v>87</v>
      </c>
      <c r="B56" s="30">
        <f>B55</f>
        <v>5619</v>
      </c>
      <c r="C56" s="30">
        <v>12</v>
      </c>
      <c r="D56" s="31" t="s">
        <v>7</v>
      </c>
      <c r="E56" s="32">
        <v>0.62</v>
      </c>
      <c r="F56" s="33">
        <f>SUM(F57:F62)</f>
        <v>46358.420000000006</v>
      </c>
    </row>
    <row r="57" spans="1:6" s="28" customFormat="1" ht="30.75" customHeight="1">
      <c r="A57" s="52" t="s">
        <v>132</v>
      </c>
      <c r="B57" s="53">
        <v>40</v>
      </c>
      <c r="C57" s="30">
        <v>12</v>
      </c>
      <c r="D57" s="54" t="s">
        <v>118</v>
      </c>
      <c r="E57" s="55">
        <v>34.58</v>
      </c>
      <c r="F57" s="33">
        <f aca="true" t="shared" si="2" ref="F57:F62">B57*C57*E57</f>
        <v>16598.399999999998</v>
      </c>
    </row>
    <row r="58" spans="1:6" s="28" customFormat="1" ht="15">
      <c r="A58" s="52" t="s">
        <v>133</v>
      </c>
      <c r="B58" s="53">
        <v>2</v>
      </c>
      <c r="C58" s="30">
        <v>12</v>
      </c>
      <c r="D58" s="54" t="s">
        <v>118</v>
      </c>
      <c r="E58" s="55">
        <v>192.59</v>
      </c>
      <c r="F58" s="33">
        <f t="shared" si="2"/>
        <v>4622.16</v>
      </c>
    </row>
    <row r="59" spans="1:6" s="28" customFormat="1" ht="30">
      <c r="A59" s="52" t="s">
        <v>134</v>
      </c>
      <c r="B59" s="53">
        <v>40</v>
      </c>
      <c r="C59" s="30">
        <v>1</v>
      </c>
      <c r="D59" s="54" t="s">
        <v>118</v>
      </c>
      <c r="E59" s="55">
        <v>465.04</v>
      </c>
      <c r="F59" s="33">
        <f t="shared" si="2"/>
        <v>18601.600000000002</v>
      </c>
    </row>
    <row r="60" spans="1:6" s="28" customFormat="1" ht="15">
      <c r="A60" s="52" t="s">
        <v>135</v>
      </c>
      <c r="B60" s="53">
        <v>2</v>
      </c>
      <c r="C60" s="30">
        <v>1</v>
      </c>
      <c r="D60" s="54" t="s">
        <v>118</v>
      </c>
      <c r="E60" s="55">
        <v>2144.93</v>
      </c>
      <c r="F60" s="33">
        <f t="shared" si="2"/>
        <v>4289.86</v>
      </c>
    </row>
    <row r="61" spans="1:6" s="28" customFormat="1" ht="30">
      <c r="A61" s="52" t="s">
        <v>136</v>
      </c>
      <c r="B61" s="53">
        <v>0</v>
      </c>
      <c r="C61" s="30">
        <v>1</v>
      </c>
      <c r="D61" s="54" t="s">
        <v>137</v>
      </c>
      <c r="E61" s="55">
        <v>4500</v>
      </c>
      <c r="F61" s="33">
        <f t="shared" si="2"/>
        <v>0</v>
      </c>
    </row>
    <row r="62" spans="1:6" s="29" customFormat="1" ht="17.25" customHeight="1" outlineLevel="1">
      <c r="A62" s="56" t="s">
        <v>124</v>
      </c>
      <c r="B62" s="34">
        <v>10</v>
      </c>
      <c r="C62" s="30">
        <v>12</v>
      </c>
      <c r="D62" s="35" t="s">
        <v>125</v>
      </c>
      <c r="E62" s="31">
        <v>18.72</v>
      </c>
      <c r="F62" s="33">
        <f t="shared" si="2"/>
        <v>2246.3999999999996</v>
      </c>
    </row>
    <row r="63" spans="1:6" s="28" customFormat="1" ht="45.75" customHeight="1">
      <c r="A63" s="49" t="s">
        <v>88</v>
      </c>
      <c r="B63" s="30">
        <f>B56</f>
        <v>5619</v>
      </c>
      <c r="C63" s="30">
        <v>12</v>
      </c>
      <c r="D63" s="31" t="s">
        <v>7</v>
      </c>
      <c r="E63" s="32">
        <v>4.19</v>
      </c>
      <c r="F63" s="33">
        <f>SUM(F64:F76)</f>
        <v>302236.33900000004</v>
      </c>
    </row>
    <row r="64" spans="1:6" s="28" customFormat="1" ht="15">
      <c r="A64" s="52" t="s">
        <v>138</v>
      </c>
      <c r="B64" s="36">
        <v>700</v>
      </c>
      <c r="C64" s="30">
        <v>1</v>
      </c>
      <c r="D64" s="34" t="s">
        <v>139</v>
      </c>
      <c r="E64" s="57">
        <v>23.97</v>
      </c>
      <c r="F64" s="33">
        <f aca="true" t="shared" si="3" ref="F64:F74">B64*C64*E64</f>
        <v>16779</v>
      </c>
    </row>
    <row r="65" spans="1:6" s="28" customFormat="1" ht="15">
      <c r="A65" s="58" t="s">
        <v>140</v>
      </c>
      <c r="B65" s="59">
        <v>700</v>
      </c>
      <c r="C65" s="30">
        <v>1</v>
      </c>
      <c r="D65" s="31" t="s">
        <v>119</v>
      </c>
      <c r="E65" s="57">
        <v>88.84</v>
      </c>
      <c r="F65" s="33">
        <f t="shared" si="3"/>
        <v>62188</v>
      </c>
    </row>
    <row r="66" spans="1:6" s="28" customFormat="1" ht="15">
      <c r="A66" s="58" t="s">
        <v>141</v>
      </c>
      <c r="B66" s="59">
        <v>29074</v>
      </c>
      <c r="C66" s="30">
        <v>1</v>
      </c>
      <c r="D66" s="31" t="s">
        <v>123</v>
      </c>
      <c r="E66" s="57">
        <v>0.32</v>
      </c>
      <c r="F66" s="33">
        <f t="shared" si="3"/>
        <v>9303.68</v>
      </c>
    </row>
    <row r="67" spans="1:6" s="28" customFormat="1" ht="15">
      <c r="A67" s="52" t="s">
        <v>142</v>
      </c>
      <c r="B67" s="59">
        <v>4</v>
      </c>
      <c r="C67" s="30">
        <v>1</v>
      </c>
      <c r="D67" s="31" t="s">
        <v>143</v>
      </c>
      <c r="E67" s="57">
        <v>684.09</v>
      </c>
      <c r="F67" s="33">
        <f t="shared" si="3"/>
        <v>2736.36</v>
      </c>
    </row>
    <row r="68" spans="1:6" s="28" customFormat="1" ht="30">
      <c r="A68" s="52" t="s">
        <v>144</v>
      </c>
      <c r="B68" s="53">
        <v>1210.7</v>
      </c>
      <c r="C68" s="30">
        <v>52</v>
      </c>
      <c r="D68" s="54" t="s">
        <v>73</v>
      </c>
      <c r="E68" s="57">
        <v>1.31</v>
      </c>
      <c r="F68" s="33">
        <f t="shared" si="3"/>
        <v>82472.884</v>
      </c>
    </row>
    <row r="69" spans="1:6" s="28" customFormat="1" ht="15">
      <c r="A69" s="52" t="s">
        <v>152</v>
      </c>
      <c r="B69" s="59">
        <v>1</v>
      </c>
      <c r="C69" s="30">
        <v>1</v>
      </c>
      <c r="D69" s="31" t="s">
        <v>118</v>
      </c>
      <c r="E69" s="57">
        <v>396.81</v>
      </c>
      <c r="F69" s="33">
        <f t="shared" si="3"/>
        <v>396.81</v>
      </c>
    </row>
    <row r="70" spans="1:6" s="28" customFormat="1" ht="30">
      <c r="A70" s="52" t="s">
        <v>145</v>
      </c>
      <c r="B70" s="53">
        <v>6</v>
      </c>
      <c r="C70" s="30">
        <v>1</v>
      </c>
      <c r="D70" s="54" t="s">
        <v>118</v>
      </c>
      <c r="E70" s="57">
        <v>259.45</v>
      </c>
      <c r="F70" s="33">
        <f t="shared" si="3"/>
        <v>1556.6999999999998</v>
      </c>
    </row>
    <row r="71" spans="1:6" s="28" customFormat="1" ht="15">
      <c r="A71" s="52" t="s">
        <v>146</v>
      </c>
      <c r="B71" s="53">
        <v>588</v>
      </c>
      <c r="C71" s="30">
        <v>1</v>
      </c>
      <c r="D71" s="54" t="s">
        <v>118</v>
      </c>
      <c r="E71" s="57">
        <v>82.84</v>
      </c>
      <c r="F71" s="33">
        <f t="shared" si="3"/>
        <v>48709.920000000006</v>
      </c>
    </row>
    <row r="72" spans="1:6" s="28" customFormat="1" ht="15">
      <c r="A72" s="60" t="s">
        <v>147</v>
      </c>
      <c r="B72" s="59">
        <v>48</v>
      </c>
      <c r="C72" s="30">
        <v>1</v>
      </c>
      <c r="D72" s="31" t="s">
        <v>118</v>
      </c>
      <c r="E72" s="57">
        <v>227.66</v>
      </c>
      <c r="F72" s="33">
        <f t="shared" si="3"/>
        <v>10927.68</v>
      </c>
    </row>
    <row r="73" spans="1:6" s="28" customFormat="1" ht="30">
      <c r="A73" s="60" t="s">
        <v>148</v>
      </c>
      <c r="B73" s="59">
        <v>1658.5</v>
      </c>
      <c r="C73" s="30">
        <v>3</v>
      </c>
      <c r="D73" s="31" t="s">
        <v>73</v>
      </c>
      <c r="E73" s="57">
        <v>1.31</v>
      </c>
      <c r="F73" s="33">
        <f t="shared" si="3"/>
        <v>6517.905000000001</v>
      </c>
    </row>
    <row r="74" spans="1:6" s="28" customFormat="1" ht="30">
      <c r="A74" s="60" t="s">
        <v>149</v>
      </c>
      <c r="B74" s="59">
        <v>180</v>
      </c>
      <c r="C74" s="30">
        <v>1</v>
      </c>
      <c r="D74" s="31" t="s">
        <v>119</v>
      </c>
      <c r="E74" s="57">
        <v>132.85</v>
      </c>
      <c r="F74" s="33">
        <f t="shared" si="3"/>
        <v>23913</v>
      </c>
    </row>
    <row r="75" spans="1:6" s="28" customFormat="1" ht="15">
      <c r="A75" s="60" t="s">
        <v>150</v>
      </c>
      <c r="B75" s="59">
        <v>180</v>
      </c>
      <c r="C75" s="30">
        <v>1</v>
      </c>
      <c r="D75" s="31" t="s">
        <v>151</v>
      </c>
      <c r="E75" s="57">
        <v>191.6</v>
      </c>
      <c r="F75" s="33">
        <f>B75*C75*E75</f>
        <v>34488</v>
      </c>
    </row>
    <row r="76" spans="1:6" s="28" customFormat="1" ht="15">
      <c r="A76" s="56" t="s">
        <v>124</v>
      </c>
      <c r="B76" s="34">
        <v>10</v>
      </c>
      <c r="C76" s="30">
        <v>12</v>
      </c>
      <c r="D76" s="35" t="s">
        <v>125</v>
      </c>
      <c r="E76" s="31">
        <v>18.72</v>
      </c>
      <c r="F76" s="32">
        <f>B76*C76*E76</f>
        <v>2246.3999999999996</v>
      </c>
    </row>
    <row r="77" spans="1:6" s="27" customFormat="1" ht="18" customHeight="1">
      <c r="A77" s="46" t="s">
        <v>89</v>
      </c>
      <c r="B77" s="47"/>
      <c r="C77" s="47"/>
      <c r="D77" s="48"/>
      <c r="E77" s="25">
        <f>E8+E14+E55</f>
        <v>7375.566954745803</v>
      </c>
      <c r="F77" s="25">
        <f>F8+F14+F55</f>
        <v>1338232.4636000001</v>
      </c>
    </row>
    <row r="78" spans="1:6" ht="15">
      <c r="A78" s="37"/>
      <c r="B78" s="38"/>
      <c r="C78" s="38"/>
      <c r="D78" s="38"/>
      <c r="E78" s="38"/>
      <c r="F78" s="38"/>
    </row>
    <row r="80" spans="1:5" ht="15">
      <c r="A80" s="18" t="s">
        <v>90</v>
      </c>
      <c r="B80" s="39"/>
      <c r="C80" s="19" t="s">
        <v>91</v>
      </c>
      <c r="E80" s="40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RePack by Diakov</cp:lastModifiedBy>
  <cp:lastPrinted>2018-04-04T00:53:11Z</cp:lastPrinted>
  <dcterms:created xsi:type="dcterms:W3CDTF">2018-04-02T07:45:01Z</dcterms:created>
  <dcterms:modified xsi:type="dcterms:W3CDTF">2021-03-30T09:08:00Z</dcterms:modified>
  <cp:category/>
  <cp:version/>
  <cp:contentType/>
  <cp:contentStatus/>
</cp:coreProperties>
</file>